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0" sheetId="1" r:id="rId1"/>
  </sheets>
  <definedNames/>
  <calcPr fullCalcOnLoad="1"/>
</workbook>
</file>

<file path=xl/sharedStrings.xml><?xml version="1.0" encoding="utf-8"?>
<sst xmlns="http://schemas.openxmlformats.org/spreadsheetml/2006/main" count="117" uniqueCount="114">
  <si>
    <t>ПЕРЕЛІК ВИДАТКІВ ПРИРОДООХОРОННИХ ЗАХОДІВ МІСТА ЧЕРКАСИ НА 2015 РІК</t>
  </si>
  <si>
    <t>№ з/п</t>
  </si>
  <si>
    <t>№ Дії Програми соціально-економічного та культурного розвитку</t>
  </si>
  <si>
    <t>Назва напрямків</t>
  </si>
  <si>
    <t>№ дії Програми соціально-екон. та культ. розвитку</t>
  </si>
  <si>
    <t xml:space="preserve">Разом  видатків на поточний рік 
</t>
  </si>
  <si>
    <t>Загальний фонд</t>
  </si>
  <si>
    <t>Спеціальний фонд</t>
  </si>
  <si>
    <t>видатки споживання</t>
  </si>
  <si>
    <t xml:space="preserve"> видатки розвитку</t>
  </si>
  <si>
    <t>з них</t>
  </si>
  <si>
    <t xml:space="preserve"> бюджет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</si>
  <si>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</si>
  <si>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</si>
  <si>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</si>
  <si>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</si>
  <si>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</si>
  <si>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Ліквідація наслідків буреломів, прибирання вітровальних дерев, вивіз, утилізація</t>
  </si>
  <si>
    <t>Проведення робіт по боротьбі з омелою (обрізка гілля, ураженого омелою; знесення дерев, уражених омелою) (в т.ч. кредиторська заборгованість 42731,00 грн.)</t>
  </si>
  <si>
    <t>Проведення робіт по боротьбі з амброзією (косіння, механічні та агрохімічні заходи по знищенню амброзії)</t>
  </si>
  <si>
    <t xml:space="preserve">Проведення заходів по боротьбі зі шкідниками на зелених насадженнях </t>
  </si>
  <si>
    <t>Роботи, пов'язані з поліпшенням технічного стану та благоустрою водойм</t>
  </si>
  <si>
    <t>Розроблення та виготовлення систем і приладів контролю атмосферного повітря</t>
  </si>
  <si>
    <t>Будівництво очисних споруд на витоку зливових вод з колектора глибокого залягання по вул. Крилова (в тому числі ПКД), кредиторська заборгованість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</si>
  <si>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</si>
  <si>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Будівництво обєктів зливової каналізації по вул. Смілянській від вул. Вернигори до перехрестя з вул. Леніна</t>
  </si>
  <si>
    <t>Будівництво обєктів зливової каналізації по вул. Оборонній від військової частини  до перехрестя з вул. Смілянською</t>
  </si>
  <si>
    <t>Будівництво  зливової напірної каналізації по вул. Смілянській  від накопичувальних басейнів (між вул.Хоменка та вул. Вернигори) до перехрестя з вул. Вернигори</t>
  </si>
  <si>
    <t>Придбання вольєрів з метою облаштування притулку для утримання безпритульних тварин</t>
  </si>
  <si>
    <t>Утилізація відходів (КТКВ 240602)</t>
  </si>
  <si>
    <t>2.1</t>
  </si>
  <si>
    <t>Утилізація та збір небезпечних відходів</t>
  </si>
  <si>
    <t>2.2</t>
  </si>
  <si>
    <t>Ліквідація стихійних сміттєзвалищ (в т.ч. кредиторська заборгованість 28320,00 грн.)</t>
  </si>
  <si>
    <t>2.3</t>
  </si>
  <si>
    <t>Придбання урн для роздільного збирання твердих побутових відходів</t>
  </si>
  <si>
    <t>2.4</t>
  </si>
  <si>
    <t>Придбання контейнерів для збирання твердих побутових відходів (для приватного сектору)</t>
  </si>
  <si>
    <t>Забезпечення екологічно безпечного збирання, перевезення, зберігання та утилізації відходів (муфельна піч)</t>
  </si>
  <si>
    <t>Реконструкція полігону твердих побутових відходів в районі с. Руська Поляна ( в т.ч.кредиторська заборгованість 292509,47грн.)</t>
  </si>
  <si>
    <t>Придбання контейнерів для роздільного збирання твердих побутових відходів</t>
  </si>
  <si>
    <t>Придбання та встановлення пункту прийому твердих побутових відходів (ваги, засоби фіксації та контролю)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</si>
  <si>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</si>
  <si>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 (кредиторська заборгованість)</t>
  </si>
  <si>
    <t>3.2</t>
  </si>
  <si>
    <t>Заходи щодо пропоганди охорони навколишнього середовища в засобах масової інформації</t>
  </si>
  <si>
    <t>3.3</t>
  </si>
  <si>
    <t>Видання поліграфічної продукції з екологічної тематики</t>
  </si>
  <si>
    <t>Збереження природно-заповідного фонду (КТКВ 240605)</t>
  </si>
  <si>
    <t>4.1</t>
  </si>
  <si>
    <t>Заходи по збереженню природно-заповідного фонду (створення доріжок, заміна малих архітектурних споруд, створення огорож  в парках 50-річчя Радянської влади та "Перемога", скверах "Надія" та "Хіміків", ремонт схилу в парку 50-річчя Радянської влади)</t>
  </si>
  <si>
    <t>4.2</t>
  </si>
  <si>
    <t>Виготовлення проектів землеустрою щодо встановлення меж обєктів природно-заповідного фонду міста Черкаси</t>
  </si>
  <si>
    <t>4.3</t>
  </si>
  <si>
    <t>Проведення протипожежних заходів на території ПЗФ</t>
  </si>
  <si>
    <t>4.4</t>
  </si>
  <si>
    <t>Будівництво комплексу вольєрів та приміщень для леопардів та рисей Черкаського міського зоологічного парку</t>
  </si>
  <si>
    <t>4.5</t>
  </si>
  <si>
    <t xml:space="preserve">Реконструкція орлятника Черкаського міського зоологічного парку </t>
  </si>
  <si>
    <t>4.6</t>
  </si>
  <si>
    <t xml:space="preserve">ВСЬОГО ВИДАТКІВ </t>
  </si>
  <si>
    <t>Охорона і раціональне використання водних ресурсів (КТКВ 200100)</t>
  </si>
  <si>
    <t>IІ</t>
  </si>
  <si>
    <t>Збереження природно-заповідного фонду (КТКВ 200600)</t>
  </si>
  <si>
    <t>IІІ</t>
  </si>
  <si>
    <t>Інші природоохоронні заходи (КТКВК 200700)</t>
  </si>
  <si>
    <t>3.4</t>
  </si>
  <si>
    <t>3.5</t>
  </si>
  <si>
    <t>3.6</t>
  </si>
  <si>
    <t>3.7</t>
  </si>
  <si>
    <t>3.8</t>
  </si>
  <si>
    <t>3.9</t>
  </si>
  <si>
    <t>3.10</t>
  </si>
  <si>
    <t>3.11</t>
  </si>
  <si>
    <t>ІV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</si>
  <si>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</t>
  </si>
  <si>
    <t>4.7</t>
  </si>
  <si>
    <t>4.8</t>
  </si>
  <si>
    <t>4.9</t>
  </si>
  <si>
    <t>V</t>
  </si>
  <si>
    <t>5.1</t>
  </si>
  <si>
    <t xml:space="preserve">Ліквідація стихійних сміттєзвалищ </t>
  </si>
  <si>
    <t>5.2</t>
  </si>
  <si>
    <t>5.3</t>
  </si>
  <si>
    <t>5.4</t>
  </si>
  <si>
    <t>5.5</t>
  </si>
  <si>
    <t xml:space="preserve">Реконструкція полігону твердих побутових відходів в районі с. Руська Поляна </t>
  </si>
  <si>
    <t>5.6</t>
  </si>
  <si>
    <t>Реконструкція полігону твердих побутових відходів в районі с. Руська Поляна  (2-а черга)</t>
  </si>
  <si>
    <t>5.7</t>
  </si>
  <si>
    <t>VІ</t>
  </si>
  <si>
    <t>Інша діяльність у сфері охорони навколишнього природного середовища (КТКВ 240604)</t>
  </si>
  <si>
    <t>6.1</t>
  </si>
  <si>
    <t xml:space="preserve">Проведення науково-практичних конференцій і семінарів, організація виставок та інших заходів щодо охорони навколишнього середовища </t>
  </si>
  <si>
    <t>6.2</t>
  </si>
  <si>
    <t>VІІ</t>
  </si>
  <si>
    <t>7.1</t>
  </si>
  <si>
    <t>7.2</t>
  </si>
  <si>
    <t>7.3</t>
  </si>
  <si>
    <t>7.4</t>
  </si>
  <si>
    <t xml:space="preserve">Будівництво зони відпочинку - сквер "Водограй міста Черкаси"  </t>
  </si>
  <si>
    <t>2.5</t>
  </si>
  <si>
    <t>2.6</t>
  </si>
  <si>
    <t>Створення (капітальний ремонт) доріжок в парку "50-ти річчя Радянської влади"</t>
  </si>
  <si>
    <t>Реконструкція гідротехнічної споруди фонтану в парку 50-річчя Радянської влади" з виготовленням проектно-кошторисної документації</t>
  </si>
  <si>
    <t>Департамент охорони здоров'я та медичних послуг</t>
  </si>
  <si>
    <t>4.10</t>
  </si>
  <si>
    <t>Реконструкція обладнання для очищення газопилового потоку від забруднюючих речовин біологічного походження, що викидаються в атмосферне повітря, в КЗ №Третя Черкаська міська лікарня швидкої медичної допомоги" ЧМР (КЕКВ 3142)</t>
  </si>
  <si>
    <t>7.5</t>
  </si>
  <si>
    <t>Реконструкція схилу в парку "50-річчя Радянської влади (кекв 3210)</t>
  </si>
  <si>
    <t>7.6</t>
  </si>
  <si>
    <t>Створення (капітальний ремонт) доріжок в парку "50-річчя Радянської влади" (кекв 3210)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</si>
  <si>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(в т.ч. кредиторська заборгованість 451950,00 грн.)</t>
  </si>
  <si>
    <t>Профінансовано станом на 30.06.2015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</si>
</sst>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/>
      <top/>
      <bottom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177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6" fillId="0" borderId="0" xfId="80" applyFont="1">
      <alignment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17" fillId="0" borderId="0" xfId="80" applyFont="1">
      <alignment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9" fontId="31" fillId="0" borderId="10" xfId="80" applyNumberFormat="1" applyFont="1" applyFill="1" applyBorder="1" applyAlignment="1">
      <alignment horizontal="center" vertical="center" wrapText="1"/>
      <protection/>
    </xf>
    <xf numFmtId="0" fontId="31" fillId="0" borderId="10" xfId="80" applyFont="1" applyBorder="1">
      <alignment/>
      <protection/>
    </xf>
    <xf numFmtId="4" fontId="31" fillId="0" borderId="10" xfId="81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center" wrapText="1"/>
      <protection/>
    </xf>
    <xf numFmtId="0" fontId="31" fillId="0" borderId="10" xfId="81" applyFont="1" applyFill="1" applyBorder="1" applyAlignment="1">
      <alignment horizontal="left" vertical="top" wrapText="1"/>
      <protection/>
    </xf>
    <xf numFmtId="0" fontId="31" fillId="0" borderId="10" xfId="80" applyFont="1" applyFill="1" applyBorder="1" applyAlignment="1">
      <alignment wrapText="1"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wrapText="1"/>
      <protection/>
    </xf>
    <xf numFmtId="4" fontId="31" fillId="0" borderId="10" xfId="80" applyNumberFormat="1" applyFont="1" applyBorder="1" applyAlignment="1">
      <alignment horizontal="center" vertical="center" wrapText="1"/>
      <protection/>
    </xf>
    <xf numFmtId="4" fontId="25" fillId="0" borderId="10" xfId="80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top" wrapText="1"/>
      <protection/>
    </xf>
    <xf numFmtId="0" fontId="31" fillId="0" borderId="0" xfId="80" applyFont="1">
      <alignment/>
      <protection/>
    </xf>
    <xf numFmtId="0" fontId="31" fillId="0" borderId="10" xfId="81" applyFont="1" applyFill="1" applyBorder="1" applyAlignment="1">
      <alignment horizontal="left" vertical="center" wrapText="1"/>
      <protection/>
    </xf>
    <xf numFmtId="0" fontId="31" fillId="22" borderId="11" xfId="80" applyFont="1" applyFill="1" applyBorder="1">
      <alignment/>
      <protection/>
    </xf>
    <xf numFmtId="0" fontId="25" fillId="0" borderId="0" xfId="80" applyFont="1" applyFill="1" applyBorder="1" applyAlignment="1">
      <alignment horizontal="center" vertical="top" wrapText="1"/>
      <protection/>
    </xf>
    <xf numFmtId="43" fontId="31" fillId="0" borderId="0" xfId="94" applyFont="1" applyFill="1" applyBorder="1" applyAlignment="1">
      <alignment horizontal="center" vertical="center"/>
    </xf>
    <xf numFmtId="4" fontId="32" fillId="0" borderId="0" xfId="94" applyNumberFormat="1" applyFont="1" applyFill="1" applyBorder="1" applyAlignment="1">
      <alignment vertical="center" wrapText="1"/>
    </xf>
    <xf numFmtId="0" fontId="33" fillId="0" borderId="0" xfId="80" applyFont="1" applyAlignment="1">
      <alignment/>
      <protection/>
    </xf>
    <xf numFmtId="4" fontId="33" fillId="0" borderId="0" xfId="80" applyNumberFormat="1" applyFont="1" applyAlignment="1">
      <alignment/>
      <protection/>
    </xf>
    <xf numFmtId="0" fontId="17" fillId="0" borderId="0" xfId="80" applyFont="1" applyAlignment="1">
      <alignment horizontal="center"/>
      <protection/>
    </xf>
    <xf numFmtId="4" fontId="31" fillId="0" borderId="0" xfId="80" applyNumberFormat="1" applyFont="1">
      <alignment/>
      <protection/>
    </xf>
    <xf numFmtId="4" fontId="17" fillId="0" borderId="0" xfId="80" applyNumberFormat="1" applyFont="1">
      <alignment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0" xfId="80" applyFont="1" applyBorder="1" applyAlignment="1">
      <alignment horizont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0" fillId="0" borderId="12" xfId="80" applyFont="1" applyBorder="1" applyAlignment="1">
      <alignment horizontal="center" vertical="center"/>
      <protection/>
    </xf>
    <xf numFmtId="0" fontId="30" fillId="0" borderId="12" xfId="80" applyFont="1" applyBorder="1" applyAlignment="1">
      <alignment horizontal="center"/>
      <protection/>
    </xf>
    <xf numFmtId="0" fontId="30" fillId="0" borderId="13" xfId="80" applyFont="1" applyBorder="1" applyAlignment="1">
      <alignment horizontal="center"/>
      <protection/>
    </xf>
    <xf numFmtId="0" fontId="25" fillId="22" borderId="14" xfId="80" applyFont="1" applyFill="1" applyBorder="1" applyAlignment="1">
      <alignment horizontal="center" vertical="center"/>
      <protection/>
    </xf>
    <xf numFmtId="0" fontId="31" fillId="22" borderId="15" xfId="80" applyFont="1" applyFill="1" applyBorder="1">
      <alignment/>
      <protection/>
    </xf>
    <xf numFmtId="0" fontId="25" fillId="22" borderId="15" xfId="80" applyFont="1" applyFill="1" applyBorder="1" applyAlignment="1">
      <alignment wrapText="1"/>
      <protection/>
    </xf>
    <xf numFmtId="0" fontId="30" fillId="0" borderId="15" xfId="80" applyFont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 wrapText="1"/>
      <protection/>
    </xf>
    <xf numFmtId="0" fontId="31" fillId="0" borderId="16" xfId="80" applyFont="1" applyBorder="1">
      <alignment/>
      <protection/>
    </xf>
    <xf numFmtId="0" fontId="31" fillId="0" borderId="16" xfId="81" applyFont="1" applyFill="1" applyBorder="1" applyAlignment="1">
      <alignment horizontal="left" vertical="top" wrapText="1"/>
      <protection/>
    </xf>
    <xf numFmtId="4" fontId="31" fillId="0" borderId="16" xfId="80" applyNumberFormat="1" applyFont="1" applyFill="1" applyBorder="1" applyAlignment="1">
      <alignment horizontal="center" vertical="center"/>
      <protection/>
    </xf>
    <xf numFmtId="4" fontId="31" fillId="0" borderId="16" xfId="81" applyNumberFormat="1" applyFont="1" applyFill="1" applyBorder="1" applyAlignment="1">
      <alignment horizontal="center" vertical="center"/>
      <protection/>
    </xf>
    <xf numFmtId="4" fontId="31" fillId="0" borderId="17" xfId="80" applyNumberFormat="1" applyFont="1" applyBorder="1" applyAlignment="1">
      <alignment horizontal="center" vertical="center"/>
      <protection/>
    </xf>
    <xf numFmtId="49" fontId="31" fillId="0" borderId="12" xfId="80" applyNumberFormat="1" applyFont="1" applyBorder="1" applyAlignment="1">
      <alignment horizontal="center" vertical="center"/>
      <protection/>
    </xf>
    <xf numFmtId="0" fontId="31" fillId="0" borderId="12" xfId="80" applyFont="1" applyBorder="1">
      <alignment/>
      <protection/>
    </xf>
    <xf numFmtId="0" fontId="31" fillId="0" borderId="12" xfId="81" applyFont="1" applyFill="1" applyBorder="1" applyAlignment="1">
      <alignment horizontal="left" vertical="top" wrapText="1"/>
      <protection/>
    </xf>
    <xf numFmtId="4" fontId="31" fillId="0" borderId="12" xfId="80" applyNumberFormat="1" applyFont="1" applyFill="1" applyBorder="1" applyAlignment="1">
      <alignment horizontal="center" vertical="center"/>
      <protection/>
    </xf>
    <xf numFmtId="4" fontId="31" fillId="0" borderId="12" xfId="80" applyNumberFormat="1" applyFont="1" applyBorder="1" applyAlignment="1">
      <alignment horizontal="center" vertical="center" wrapText="1"/>
      <protection/>
    </xf>
    <xf numFmtId="4" fontId="25" fillId="0" borderId="12" xfId="80" applyNumberFormat="1" applyFont="1" applyFill="1" applyBorder="1" applyAlignment="1">
      <alignment horizontal="center" vertical="center"/>
      <protection/>
    </xf>
    <xf numFmtId="4" fontId="31" fillId="0" borderId="12" xfId="81" applyNumberFormat="1" applyFont="1" applyFill="1" applyBorder="1" applyAlignment="1">
      <alignment horizontal="center" vertical="center"/>
      <protection/>
    </xf>
    <xf numFmtId="213" fontId="31" fillId="0" borderId="13" xfId="80" applyNumberFormat="1" applyFont="1" applyBorder="1" applyAlignment="1">
      <alignment horizontal="center" vertical="center"/>
      <protection/>
    </xf>
    <xf numFmtId="0" fontId="25" fillId="0" borderId="15" xfId="80" applyFont="1" applyBorder="1" applyAlignment="1">
      <alignment/>
      <protection/>
    </xf>
    <xf numFmtId="0" fontId="25" fillId="22" borderId="15" xfId="80" applyFont="1" applyFill="1" applyBorder="1" applyAlignment="1">
      <alignment horizontal="left" wrapText="1"/>
      <protection/>
    </xf>
    <xf numFmtId="0" fontId="31" fillId="0" borderId="16" xfId="81" applyFont="1" applyFill="1" applyBorder="1" applyAlignment="1">
      <alignment horizontal="left" vertical="center" wrapText="1"/>
      <protection/>
    </xf>
    <xf numFmtId="0" fontId="30" fillId="0" borderId="16" xfId="80" applyFont="1" applyBorder="1" applyAlignment="1">
      <alignment horizontal="center"/>
      <protection/>
    </xf>
    <xf numFmtId="0" fontId="17" fillId="0" borderId="18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 wrapText="1"/>
      <protection/>
    </xf>
    <xf numFmtId="4" fontId="25" fillId="22" borderId="15" xfId="80" applyNumberFormat="1" applyFont="1" applyFill="1" applyBorder="1" applyAlignment="1">
      <alignment horizontal="center" vertical="center"/>
      <protection/>
    </xf>
    <xf numFmtId="4" fontId="25" fillId="22" borderId="19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 applyAlignment="1">
      <alignment horizontal="left" wrapText="1"/>
      <protection/>
    </xf>
    <xf numFmtId="4" fontId="17" fillId="0" borderId="17" xfId="80" applyNumberFormat="1" applyFont="1" applyBorder="1" applyAlignment="1">
      <alignment horizontal="center" vertical="center"/>
      <protection/>
    </xf>
    <xf numFmtId="4" fontId="17" fillId="0" borderId="18" xfId="80" applyNumberFormat="1" applyFont="1" applyBorder="1" applyAlignment="1">
      <alignment horizontal="center" vertical="center"/>
      <protection/>
    </xf>
    <xf numFmtId="4" fontId="31" fillId="0" borderId="18" xfId="81" applyNumberFormat="1" applyFont="1" applyFill="1" applyBorder="1" applyAlignment="1">
      <alignment horizontal="center" vertical="center"/>
      <protection/>
    </xf>
    <xf numFmtId="49" fontId="31" fillId="0" borderId="12" xfId="80" applyNumberFormat="1" applyFont="1" applyFill="1" applyBorder="1" applyAlignment="1">
      <alignment horizontal="center" vertical="center" wrapText="1"/>
      <protection/>
    </xf>
    <xf numFmtId="0" fontId="31" fillId="0" borderId="12" xfId="81" applyFont="1" applyFill="1" applyBorder="1" applyAlignment="1">
      <alignment vertical="top" wrapText="1"/>
      <protection/>
    </xf>
    <xf numFmtId="0" fontId="25" fillId="0" borderId="12" xfId="80" applyFont="1" applyBorder="1" applyAlignment="1">
      <alignment horizontal="center" wrapText="1"/>
      <protection/>
    </xf>
    <xf numFmtId="4" fontId="31" fillId="0" borderId="13" xfId="81" applyNumberFormat="1" applyFont="1" applyFill="1" applyBorder="1" applyAlignment="1">
      <alignment horizontal="center" vertical="center"/>
      <protection/>
    </xf>
    <xf numFmtId="0" fontId="31" fillId="22" borderId="15" xfId="80" applyFont="1" applyFill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>
      <alignment/>
      <protection/>
    </xf>
    <xf numFmtId="0" fontId="31" fillId="0" borderId="16" xfId="80" applyFont="1" applyFill="1" applyBorder="1" applyAlignment="1">
      <alignment horizontal="left" vertical="center" wrapText="1"/>
      <protection/>
    </xf>
    <xf numFmtId="0" fontId="31" fillId="0" borderId="16" xfId="80" applyFont="1" applyFill="1" applyBorder="1" applyAlignment="1">
      <alignment horizontal="center"/>
      <protection/>
    </xf>
    <xf numFmtId="0" fontId="31" fillId="0" borderId="16" xfId="80" applyFont="1" applyFill="1" applyBorder="1" applyAlignment="1">
      <alignment horizontal="center" vertical="center"/>
      <protection/>
    </xf>
    <xf numFmtId="213" fontId="31" fillId="0" borderId="16" xfId="80" applyNumberFormat="1" applyFont="1" applyFill="1" applyBorder="1" applyAlignment="1">
      <alignment horizontal="center" vertical="center"/>
      <protection/>
    </xf>
    <xf numFmtId="0" fontId="30" fillId="0" borderId="16" xfId="80" applyFont="1" applyFill="1" applyBorder="1" applyAlignment="1">
      <alignment horizontal="center" vertical="center"/>
      <protection/>
    </xf>
    <xf numFmtId="0" fontId="30" fillId="0" borderId="17" xfId="80" applyFont="1" applyFill="1" applyBorder="1" applyAlignment="1">
      <alignment horizontal="center" vertical="center"/>
      <protection/>
    </xf>
    <xf numFmtId="0" fontId="31" fillId="0" borderId="10" xfId="80" applyFont="1" applyFill="1" applyBorder="1" applyAlignment="1">
      <alignment horizontal="left" vertical="center" wrapText="1"/>
      <protection/>
    </xf>
    <xf numFmtId="49" fontId="31" fillId="0" borderId="10" xfId="80" applyNumberFormat="1" applyFont="1" applyBorder="1" applyAlignment="1">
      <alignment horizontal="center" vertical="center"/>
      <protection/>
    </xf>
    <xf numFmtId="213" fontId="31" fillId="0" borderId="18" xfId="80" applyNumberFormat="1" applyFont="1" applyBorder="1" applyAlignment="1">
      <alignment horizontal="center" vertical="center"/>
      <protection/>
    </xf>
    <xf numFmtId="0" fontId="31" fillId="0" borderId="12" xfId="80" applyFont="1" applyFill="1" applyBorder="1" applyAlignment="1">
      <alignment wrapText="1"/>
      <protection/>
    </xf>
    <xf numFmtId="0" fontId="17" fillId="0" borderId="13" xfId="80" applyFont="1" applyBorder="1" applyAlignment="1">
      <alignment horizontal="center" vertical="center"/>
      <protection/>
    </xf>
    <xf numFmtId="49" fontId="25" fillId="22" borderId="14" xfId="80" applyNumberFormat="1" applyFont="1" applyFill="1" applyBorder="1" applyAlignment="1">
      <alignment horizontal="center" vertical="center" wrapText="1"/>
      <protection/>
    </xf>
    <xf numFmtId="4" fontId="31" fillId="22" borderId="15" xfId="80" applyNumberFormat="1" applyFont="1" applyFill="1" applyBorder="1" applyAlignment="1">
      <alignment horizontal="center" vertical="center"/>
      <protection/>
    </xf>
    <xf numFmtId="4" fontId="25" fillId="22" borderId="15" xfId="81" applyNumberFormat="1" applyFont="1" applyFill="1" applyBorder="1" applyAlignment="1">
      <alignment horizontal="center" vertical="center"/>
      <protection/>
    </xf>
    <xf numFmtId="4" fontId="25" fillId="22" borderId="19" xfId="81" applyNumberFormat="1" applyFont="1" applyFill="1" applyBorder="1" applyAlignment="1">
      <alignment horizontal="center" vertical="center"/>
      <protection/>
    </xf>
    <xf numFmtId="0" fontId="17" fillId="0" borderId="17" xfId="80" applyFont="1" applyBorder="1" applyAlignment="1">
      <alignment horizontal="center" vertical="center"/>
      <protection/>
    </xf>
    <xf numFmtId="0" fontId="31" fillId="0" borderId="10" xfId="80" applyFont="1" applyBorder="1" applyAlignment="1">
      <alignment horizontal="left" vertical="center" wrapText="1"/>
      <protection/>
    </xf>
    <xf numFmtId="0" fontId="31" fillId="0" borderId="12" xfId="81" applyFont="1" applyFill="1" applyBorder="1" applyAlignment="1">
      <alignment horizontal="left" vertical="center" wrapText="1"/>
      <protection/>
    </xf>
    <xf numFmtId="0" fontId="25" fillId="22" borderId="15" xfId="80" applyFont="1" applyFill="1" applyBorder="1" applyAlignment="1">
      <alignment horizontal="left" vertical="top" wrapText="1"/>
      <protection/>
    </xf>
    <xf numFmtId="0" fontId="31" fillId="0" borderId="16" xfId="80" applyFont="1" applyFill="1" applyBorder="1" applyAlignment="1">
      <alignment wrapText="1"/>
      <protection/>
    </xf>
    <xf numFmtId="0" fontId="25" fillId="22" borderId="14" xfId="80" applyFont="1" applyFill="1" applyBorder="1" applyAlignment="1">
      <alignment horizontal="center" vertical="center" wrapText="1"/>
      <protection/>
    </xf>
    <xf numFmtId="0" fontId="30" fillId="22" borderId="15" xfId="80" applyFont="1" applyFill="1" applyBorder="1">
      <alignment/>
      <protection/>
    </xf>
    <xf numFmtId="4" fontId="31" fillId="0" borderId="13" xfId="80" applyNumberFormat="1" applyFont="1" applyBorder="1" applyAlignment="1">
      <alignment horizontal="center" vertical="center" wrapText="1"/>
      <protection/>
    </xf>
    <xf numFmtId="49" fontId="31" fillId="22" borderId="14" xfId="80" applyNumberFormat="1" applyFont="1" applyFill="1" applyBorder="1" applyAlignment="1">
      <alignment horizontal="center" vertical="center" wrapText="1"/>
      <protection/>
    </xf>
    <xf numFmtId="0" fontId="25" fillId="22" borderId="15" xfId="80" applyFont="1" applyFill="1" applyBorder="1" applyAlignment="1">
      <alignment horizontal="center" vertical="top" wrapText="1"/>
      <protection/>
    </xf>
    <xf numFmtId="43" fontId="31" fillId="22" borderId="15" xfId="94" applyFont="1" applyFill="1" applyBorder="1" applyAlignment="1">
      <alignment horizontal="center" vertical="center"/>
    </xf>
    <xf numFmtId="4" fontId="32" fillId="22" borderId="15" xfId="94" applyNumberFormat="1" applyFont="1" applyFill="1" applyBorder="1" applyAlignment="1">
      <alignment horizontal="center" vertical="center" wrapText="1"/>
    </xf>
    <xf numFmtId="0" fontId="31" fillId="22" borderId="20" xfId="80" applyFont="1" applyFill="1" applyBorder="1">
      <alignment/>
      <protection/>
    </xf>
    <xf numFmtId="0" fontId="29" fillId="0" borderId="18" xfId="81" applyFont="1" applyBorder="1" applyAlignment="1">
      <alignment horizontal="center" vertical="center" wrapText="1"/>
      <protection/>
    </xf>
    <xf numFmtId="0" fontId="30" fillId="0" borderId="21" xfId="80" applyFont="1" applyBorder="1" applyAlignment="1">
      <alignment horizontal="center"/>
      <protection/>
    </xf>
    <xf numFmtId="4" fontId="31" fillId="0" borderId="22" xfId="80" applyNumberFormat="1" applyFont="1" applyBorder="1" applyAlignment="1">
      <alignment horizontal="center" vertical="center"/>
      <protection/>
    </xf>
    <xf numFmtId="4" fontId="31" fillId="0" borderId="22" xfId="80" applyNumberFormat="1" applyFont="1" applyBorder="1" applyAlignment="1">
      <alignment horizontal="center" vertical="center" wrapText="1"/>
      <protection/>
    </xf>
    <xf numFmtId="4" fontId="31" fillId="0" borderId="22" xfId="81" applyNumberFormat="1" applyFont="1" applyFill="1" applyBorder="1" applyAlignment="1">
      <alignment horizontal="center" vertical="center"/>
      <protection/>
    </xf>
    <xf numFmtId="4" fontId="31" fillId="0" borderId="23" xfId="80" applyNumberFormat="1" applyFont="1" applyBorder="1" applyAlignment="1">
      <alignment horizontal="center" vertical="center"/>
      <protection/>
    </xf>
    <xf numFmtId="4" fontId="25" fillId="22" borderId="24" xfId="80" applyNumberFormat="1" applyFont="1" applyFill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 wrapText="1"/>
      <protection/>
    </xf>
    <xf numFmtId="4" fontId="31" fillId="0" borderId="21" xfId="81" applyNumberFormat="1" applyFont="1" applyFill="1" applyBorder="1" applyAlignment="1">
      <alignment horizontal="center" vertical="center"/>
      <protection/>
    </xf>
    <xf numFmtId="4" fontId="25" fillId="22" borderId="24" xfId="81" applyNumberFormat="1" applyFont="1" applyFill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/>
      <protection/>
    </xf>
    <xf numFmtId="4" fontId="31" fillId="0" borderId="16" xfId="80" applyNumberFormat="1" applyFont="1" applyBorder="1" applyAlignment="1">
      <alignment horizontal="center" vertical="center"/>
      <protection/>
    </xf>
    <xf numFmtId="0" fontId="25" fillId="22" borderId="26" xfId="80" applyFont="1" applyFill="1" applyBorder="1" applyAlignment="1">
      <alignment horizontal="center" vertical="center"/>
      <protection/>
    </xf>
    <xf numFmtId="0" fontId="25" fillId="22" borderId="27" xfId="80" applyFont="1" applyFill="1" applyBorder="1">
      <alignment/>
      <protection/>
    </xf>
    <xf numFmtId="0" fontId="25" fillId="22" borderId="27" xfId="81" applyFont="1" applyFill="1" applyBorder="1" applyAlignment="1">
      <alignment horizontal="left" vertical="center" wrapText="1"/>
      <protection/>
    </xf>
    <xf numFmtId="4" fontId="25" fillId="22" borderId="27" xfId="80" applyNumberFormat="1" applyFont="1" applyFill="1" applyBorder="1" applyAlignment="1">
      <alignment horizontal="center" vertical="center"/>
      <protection/>
    </xf>
    <xf numFmtId="4" fontId="25" fillId="22" borderId="28" xfId="80" applyNumberFormat="1" applyFont="1" applyFill="1" applyBorder="1" applyAlignment="1">
      <alignment horizontal="center" vertical="center"/>
      <protection/>
    </xf>
    <xf numFmtId="4" fontId="25" fillId="22" borderId="29" xfId="80" applyNumberFormat="1" applyFont="1" applyFill="1" applyBorder="1" applyAlignment="1">
      <alignment horizontal="center" vertical="center"/>
      <protection/>
    </xf>
    <xf numFmtId="0" fontId="17" fillId="0" borderId="10" xfId="80" applyFont="1" applyBorder="1">
      <alignment/>
      <protection/>
    </xf>
    <xf numFmtId="0" fontId="31" fillId="0" borderId="10" xfId="80" applyFont="1" applyBorder="1" applyAlignment="1">
      <alignment wrapText="1"/>
      <protection/>
    </xf>
    <xf numFmtId="0" fontId="35" fillId="0" borderId="10" xfId="80" applyFont="1" applyFill="1" applyBorder="1" applyAlignment="1">
      <alignment wrapText="1"/>
      <protection/>
    </xf>
    <xf numFmtId="4" fontId="31" fillId="0" borderId="30" xfId="80" applyNumberFormat="1" applyFont="1" applyFill="1" applyBorder="1" applyAlignment="1">
      <alignment horizontal="center" vertical="center"/>
      <protection/>
    </xf>
    <xf numFmtId="4" fontId="31" fillId="0" borderId="30" xfId="81" applyNumberFormat="1" applyFont="1" applyFill="1" applyBorder="1" applyAlignment="1">
      <alignment horizontal="center" vertical="center"/>
      <protection/>
    </xf>
    <xf numFmtId="4" fontId="31" fillId="0" borderId="31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Fill="1" applyBorder="1" applyAlignment="1">
      <alignment horizontal="center" vertical="center"/>
      <protection/>
    </xf>
    <xf numFmtId="4" fontId="32" fillId="22" borderId="29" xfId="94" applyNumberFormat="1" applyFont="1" applyFill="1" applyBorder="1" applyAlignment="1">
      <alignment horizontal="center" vertical="center" wrapText="1"/>
    </xf>
    <xf numFmtId="4" fontId="32" fillId="22" borderId="32" xfId="94" applyNumberFormat="1" applyFont="1" applyFill="1" applyBorder="1" applyAlignment="1">
      <alignment horizontal="center" vertical="center" wrapText="1"/>
    </xf>
    <xf numFmtId="0" fontId="30" fillId="0" borderId="16" xfId="80" applyFont="1" applyBorder="1" applyAlignment="1">
      <alignment horizontal="center" vertical="center"/>
      <protection/>
    </xf>
    <xf numFmtId="0" fontId="30" fillId="0" borderId="17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2" fontId="31" fillId="0" borderId="33" xfId="80" applyNumberFormat="1" applyFont="1" applyBorder="1" applyAlignment="1">
      <alignment horizontal="center" vertical="center"/>
      <protection/>
    </xf>
    <xf numFmtId="0" fontId="17" fillId="0" borderId="18" xfId="80" applyFont="1" applyBorder="1" applyAlignment="1">
      <alignment horizontal="center" vertical="center"/>
      <protection/>
    </xf>
    <xf numFmtId="0" fontId="17" fillId="0" borderId="13" xfId="80" applyFont="1" applyBorder="1" applyAlignment="1">
      <alignment horizontal="center" vertical="center"/>
      <protection/>
    </xf>
    <xf numFmtId="49" fontId="28" fillId="0" borderId="25" xfId="80" applyNumberFormat="1" applyFont="1" applyBorder="1" applyAlignment="1">
      <alignment horizontal="center" vertical="center" wrapText="1"/>
      <protection/>
    </xf>
    <xf numFmtId="49" fontId="28" fillId="0" borderId="22" xfId="80" applyNumberFormat="1" applyFont="1" applyBorder="1" applyAlignment="1">
      <alignment horizontal="center" vertical="center" wrapText="1"/>
      <protection/>
    </xf>
    <xf numFmtId="0" fontId="25" fillId="0" borderId="12" xfId="80" applyFont="1" applyBorder="1" applyAlignment="1">
      <alignment horizontal="center" vertical="center" wrapText="1"/>
      <protection/>
    </xf>
    <xf numFmtId="0" fontId="25" fillId="0" borderId="30" xfId="80" applyFont="1" applyBorder="1" applyAlignment="1">
      <alignment horizontal="center" vertical="center" wrapText="1"/>
      <protection/>
    </xf>
    <xf numFmtId="0" fontId="25" fillId="0" borderId="16" xfId="80" applyFont="1" applyBorder="1" applyAlignment="1">
      <alignment horizontal="center" vertical="center" wrapText="1"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4" fillId="0" borderId="0" xfId="80" applyFont="1" applyAlignment="1">
      <alignment horizontal="left"/>
      <protection/>
    </xf>
    <xf numFmtId="0" fontId="28" fillId="0" borderId="10" xfId="81" applyFont="1" applyBorder="1" applyAlignment="1">
      <alignment horizontal="center" vertical="center" wrapText="1"/>
      <protection/>
    </xf>
    <xf numFmtId="0" fontId="28" fillId="0" borderId="18" xfId="81" applyFont="1" applyBorder="1" applyAlignment="1">
      <alignment horizontal="center" vertical="center" wrapText="1"/>
      <protection/>
    </xf>
    <xf numFmtId="49" fontId="31" fillId="0" borderId="0" xfId="80" applyNumberFormat="1" applyFont="1" applyFill="1" applyBorder="1" applyAlignment="1">
      <alignment horizontal="center" vertical="center" wrapText="1"/>
      <protection/>
    </xf>
    <xf numFmtId="0" fontId="25" fillId="0" borderId="34" xfId="80" applyFont="1" applyBorder="1" applyAlignment="1">
      <alignment horizontal="center" wrapText="1"/>
      <protection/>
    </xf>
    <xf numFmtId="0" fontId="25" fillId="0" borderId="0" xfId="80" applyFont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Додатки до рішення 1-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abSelected="1" zoomScale="55" zoomScaleNormal="55" workbookViewId="0" topLeftCell="A34">
      <selection activeCell="J3" sqref="J3:J6"/>
    </sheetView>
  </sheetViews>
  <sheetFormatPr defaultColWidth="9.140625" defaultRowHeight="12.75"/>
  <cols>
    <col min="1" max="1" width="5.8515625" style="4" customWidth="1"/>
    <col min="2" max="2" width="14.8515625" style="4" hidden="1" customWidth="1"/>
    <col min="3" max="3" width="85.140625" style="4" customWidth="1"/>
    <col min="4" max="4" width="21.8515625" style="4" hidden="1" customWidth="1"/>
    <col min="5" max="5" width="24.00390625" style="25" customWidth="1"/>
    <col min="6" max="6" width="21.28125" style="4" customWidth="1"/>
    <col min="7" max="7" width="20.140625" style="4" customWidth="1"/>
    <col min="8" max="8" width="18.28125" style="4" customWidth="1"/>
    <col min="9" max="9" width="19.00390625" style="4" customWidth="1"/>
    <col min="10" max="10" width="22.8515625" style="4" customWidth="1"/>
    <col min="11" max="16384" width="8.00390625" style="4" customWidth="1"/>
  </cols>
  <sheetData>
    <row r="1" spans="1:10" s="1" customFormat="1" ht="36.75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30"/>
    </row>
    <row r="2" spans="1:10" s="1" customFormat="1" ht="25.5" customHeight="1" thickBot="1">
      <c r="A2" s="149"/>
      <c r="B2" s="150"/>
      <c r="C2" s="150"/>
      <c r="D2" s="150"/>
      <c r="E2" s="150"/>
      <c r="F2" s="150"/>
      <c r="G2" s="150"/>
      <c r="H2" s="150"/>
      <c r="I2" s="150"/>
      <c r="J2" s="29"/>
    </row>
    <row r="3" spans="1:10" s="1" customFormat="1" ht="25.5" customHeight="1">
      <c r="A3" s="137" t="s">
        <v>1</v>
      </c>
      <c r="B3" s="140" t="s">
        <v>2</v>
      </c>
      <c r="C3" s="141" t="s">
        <v>3</v>
      </c>
      <c r="D3" s="142" t="s">
        <v>4</v>
      </c>
      <c r="E3" s="146" t="s">
        <v>5</v>
      </c>
      <c r="F3" s="146" t="s">
        <v>6</v>
      </c>
      <c r="G3" s="146" t="s">
        <v>7</v>
      </c>
      <c r="H3" s="146"/>
      <c r="I3" s="147"/>
      <c r="J3" s="135" t="s">
        <v>113</v>
      </c>
    </row>
    <row r="4" spans="1:10" s="1" customFormat="1" ht="20.25" customHeight="1">
      <c r="A4" s="138"/>
      <c r="B4" s="140"/>
      <c r="C4" s="141"/>
      <c r="D4" s="142"/>
      <c r="E4" s="146"/>
      <c r="F4" s="146"/>
      <c r="G4" s="146"/>
      <c r="H4" s="146"/>
      <c r="I4" s="147"/>
      <c r="J4" s="136"/>
    </row>
    <row r="5" spans="1:10" s="1" customFormat="1" ht="34.5" customHeight="1">
      <c r="A5" s="138"/>
      <c r="B5" s="2"/>
      <c r="C5" s="141"/>
      <c r="D5" s="3"/>
      <c r="E5" s="146"/>
      <c r="F5" s="146"/>
      <c r="G5" s="146" t="s">
        <v>8</v>
      </c>
      <c r="H5" s="146" t="s">
        <v>9</v>
      </c>
      <c r="I5" s="101" t="s">
        <v>10</v>
      </c>
      <c r="J5" s="136"/>
    </row>
    <row r="6" spans="1:10" ht="36.75" customHeight="1">
      <c r="A6" s="139"/>
      <c r="B6" s="2"/>
      <c r="C6" s="141"/>
      <c r="D6" s="3"/>
      <c r="E6" s="146"/>
      <c r="F6" s="146"/>
      <c r="G6" s="146"/>
      <c r="H6" s="146"/>
      <c r="I6" s="101" t="s">
        <v>11</v>
      </c>
      <c r="J6" s="136"/>
    </row>
    <row r="7" spans="1:10" ht="16.5" thickBot="1">
      <c r="A7" s="32">
        <v>1</v>
      </c>
      <c r="B7" s="33"/>
      <c r="C7" s="33">
        <v>2</v>
      </c>
      <c r="D7" s="33"/>
      <c r="E7" s="33">
        <v>3</v>
      </c>
      <c r="F7" s="33">
        <v>4</v>
      </c>
      <c r="G7" s="33">
        <v>5</v>
      </c>
      <c r="H7" s="33"/>
      <c r="I7" s="34">
        <v>6</v>
      </c>
      <c r="J7" s="102"/>
    </row>
    <row r="8" spans="1:10" ht="38.25" thickBot="1">
      <c r="A8" s="35" t="s">
        <v>12</v>
      </c>
      <c r="B8" s="36"/>
      <c r="C8" s="37" t="s">
        <v>61</v>
      </c>
      <c r="D8" s="38"/>
      <c r="E8" s="60">
        <f aca="true" t="shared" si="0" ref="E8:J8">SUM(E9:E10)</f>
        <v>229385.47</v>
      </c>
      <c r="F8" s="60">
        <f t="shared" si="0"/>
        <v>0</v>
      </c>
      <c r="G8" s="60">
        <f t="shared" si="0"/>
        <v>0</v>
      </c>
      <c r="H8" s="60">
        <f t="shared" si="0"/>
        <v>229385.47</v>
      </c>
      <c r="I8" s="61">
        <f t="shared" si="0"/>
        <v>229385.47</v>
      </c>
      <c r="J8" s="107">
        <f t="shared" si="0"/>
        <v>208369.1</v>
      </c>
    </row>
    <row r="9" spans="1:10" ht="56.25">
      <c r="A9" s="39" t="s">
        <v>14</v>
      </c>
      <c r="B9" s="40"/>
      <c r="C9" s="41" t="s">
        <v>23</v>
      </c>
      <c r="D9" s="42"/>
      <c r="E9" s="43">
        <v>208369.1</v>
      </c>
      <c r="F9" s="42"/>
      <c r="G9" s="43"/>
      <c r="H9" s="43">
        <v>208369.1</v>
      </c>
      <c r="I9" s="44">
        <v>208369.1</v>
      </c>
      <c r="J9" s="106">
        <v>208369.1</v>
      </c>
    </row>
    <row r="10" spans="1:10" ht="57" thickBot="1">
      <c r="A10" s="45" t="s">
        <v>16</v>
      </c>
      <c r="B10" s="46"/>
      <c r="C10" s="47" t="s">
        <v>27</v>
      </c>
      <c r="D10" s="48"/>
      <c r="E10" s="49">
        <f>F10+G10+H10</f>
        <v>21016.37</v>
      </c>
      <c r="F10" s="50"/>
      <c r="G10" s="51"/>
      <c r="H10" s="51">
        <v>21016.37</v>
      </c>
      <c r="I10" s="52">
        <v>21016.37</v>
      </c>
      <c r="J10" s="108">
        <v>0</v>
      </c>
    </row>
    <row r="11" spans="1:10" ht="19.5" thickBot="1">
      <c r="A11" s="35" t="s">
        <v>62</v>
      </c>
      <c r="B11" s="53"/>
      <c r="C11" s="54" t="s">
        <v>63</v>
      </c>
      <c r="D11" s="38"/>
      <c r="E11" s="60">
        <f>SUM(E12:E17)</f>
        <v>1768960.4299999997</v>
      </c>
      <c r="F11" s="60">
        <f>SUM(F12:F16)</f>
        <v>388850.16</v>
      </c>
      <c r="G11" s="60">
        <f>SUM(G12:G16)</f>
        <v>0</v>
      </c>
      <c r="H11" s="60">
        <f>SUM(H12:H17)</f>
        <v>1380110.27</v>
      </c>
      <c r="I11" s="61">
        <f>SUM(I12:I17)</f>
        <v>1380110.27</v>
      </c>
      <c r="J11" s="107">
        <f>SUM(J12:J16)</f>
        <v>84692.8</v>
      </c>
    </row>
    <row r="12" spans="1:10" ht="75">
      <c r="A12" s="39" t="s">
        <v>30</v>
      </c>
      <c r="B12" s="40"/>
      <c r="C12" s="55" t="s">
        <v>50</v>
      </c>
      <c r="D12" s="56"/>
      <c r="E12" s="113">
        <f>F12</f>
        <v>288850.16</v>
      </c>
      <c r="F12" s="113">
        <v>288850.16</v>
      </c>
      <c r="G12" s="129"/>
      <c r="H12" s="129"/>
      <c r="I12" s="130"/>
      <c r="J12" s="112">
        <v>44443.72</v>
      </c>
    </row>
    <row r="13" spans="1:10" ht="37.5">
      <c r="A13" s="6" t="s">
        <v>32</v>
      </c>
      <c r="B13" s="7"/>
      <c r="C13" s="18" t="s">
        <v>52</v>
      </c>
      <c r="D13" s="5"/>
      <c r="E13" s="5">
        <v>100000</v>
      </c>
      <c r="F13" s="5">
        <v>100000</v>
      </c>
      <c r="G13" s="8"/>
      <c r="H13" s="8"/>
      <c r="I13" s="57"/>
      <c r="J13" s="103">
        <v>0</v>
      </c>
    </row>
    <row r="14" spans="1:10" ht="18.75">
      <c r="A14" s="6" t="s">
        <v>34</v>
      </c>
      <c r="B14" s="7"/>
      <c r="C14" s="18" t="s">
        <v>100</v>
      </c>
      <c r="D14" s="5"/>
      <c r="E14" s="5">
        <f>H14</f>
        <v>470000</v>
      </c>
      <c r="F14" s="5"/>
      <c r="G14" s="8"/>
      <c r="H14" s="8">
        <f>I14</f>
        <v>470000</v>
      </c>
      <c r="I14" s="58">
        <v>470000</v>
      </c>
      <c r="J14" s="103">
        <v>40249.08</v>
      </c>
    </row>
    <row r="15" spans="1:10" ht="37.5">
      <c r="A15" s="6" t="s">
        <v>36</v>
      </c>
      <c r="B15" s="7"/>
      <c r="C15" s="10" t="s">
        <v>56</v>
      </c>
      <c r="D15" s="13"/>
      <c r="E15" s="14">
        <f>H15</f>
        <v>225141.37</v>
      </c>
      <c r="F15" s="14"/>
      <c r="G15" s="8"/>
      <c r="H15" s="8">
        <v>225141.37</v>
      </c>
      <c r="I15" s="59">
        <v>225141.37</v>
      </c>
      <c r="J15" s="109">
        <v>0</v>
      </c>
    </row>
    <row r="16" spans="1:10" ht="37.5">
      <c r="A16" s="6" t="s">
        <v>101</v>
      </c>
      <c r="B16" s="7"/>
      <c r="C16" s="18" t="s">
        <v>103</v>
      </c>
      <c r="D16" s="5"/>
      <c r="E16" s="5">
        <v>294968.9</v>
      </c>
      <c r="F16" s="5"/>
      <c r="G16" s="8"/>
      <c r="H16" s="8">
        <f>I16</f>
        <v>294968.9</v>
      </c>
      <c r="I16" s="58">
        <v>294968.9</v>
      </c>
      <c r="J16" s="103">
        <v>0</v>
      </c>
    </row>
    <row r="17" spans="1:10" ht="42" customHeight="1" thickBot="1">
      <c r="A17" s="6" t="s">
        <v>102</v>
      </c>
      <c r="B17" s="120"/>
      <c r="C17" s="121" t="s">
        <v>104</v>
      </c>
      <c r="D17" s="120"/>
      <c r="E17" s="28">
        <v>390000</v>
      </c>
      <c r="F17" s="28"/>
      <c r="G17" s="28"/>
      <c r="H17" s="28">
        <f>I17</f>
        <v>390000</v>
      </c>
      <c r="I17" s="131">
        <v>390000</v>
      </c>
      <c r="J17" s="132">
        <v>0</v>
      </c>
    </row>
    <row r="18" spans="1:10" ht="19.5" thickBot="1">
      <c r="A18" s="114" t="s">
        <v>64</v>
      </c>
      <c r="B18" s="115"/>
      <c r="C18" s="116" t="s">
        <v>65</v>
      </c>
      <c r="D18" s="117"/>
      <c r="E18" s="117">
        <f aca="true" t="shared" si="1" ref="E18:J18">SUM(E19:E29)</f>
        <v>5501654.1</v>
      </c>
      <c r="F18" s="117">
        <f t="shared" si="1"/>
        <v>4734286</v>
      </c>
      <c r="G18" s="117">
        <f t="shared" si="1"/>
        <v>0</v>
      </c>
      <c r="H18" s="117">
        <f t="shared" si="1"/>
        <v>767368.1</v>
      </c>
      <c r="I18" s="118">
        <f t="shared" si="1"/>
        <v>767368.1</v>
      </c>
      <c r="J18" s="119">
        <f t="shared" si="1"/>
        <v>2649821.42</v>
      </c>
    </row>
    <row r="19" spans="1:10" ht="37.5">
      <c r="A19" s="39" t="s">
        <v>42</v>
      </c>
      <c r="B19" s="40"/>
      <c r="C19" s="62" t="s">
        <v>17</v>
      </c>
      <c r="D19" s="42"/>
      <c r="E19" s="42">
        <f aca="true" t="shared" si="2" ref="E19:E27">F19</f>
        <v>184125</v>
      </c>
      <c r="F19" s="42">
        <v>184125</v>
      </c>
      <c r="G19" s="43"/>
      <c r="H19" s="43"/>
      <c r="I19" s="63"/>
      <c r="J19" s="106">
        <v>13441.5</v>
      </c>
    </row>
    <row r="20" spans="1:10" ht="97.5" customHeight="1">
      <c r="A20" s="6" t="s">
        <v>44</v>
      </c>
      <c r="B20" s="7"/>
      <c r="C20" s="9" t="s">
        <v>112</v>
      </c>
      <c r="D20" s="5"/>
      <c r="E20" s="5">
        <f t="shared" si="2"/>
        <v>2985700</v>
      </c>
      <c r="F20" s="5">
        <v>2985700</v>
      </c>
      <c r="G20" s="8"/>
      <c r="H20" s="8"/>
      <c r="I20" s="64"/>
      <c r="J20" s="103">
        <f>545390+126250+77500+112859+11430+68632.1+403172+22383.9+8550+585739.7</f>
        <v>1961906.7</v>
      </c>
    </row>
    <row r="21" spans="1:10" ht="56.25">
      <c r="A21" s="6" t="s">
        <v>46</v>
      </c>
      <c r="B21" s="7"/>
      <c r="C21" s="10" t="s">
        <v>18</v>
      </c>
      <c r="D21" s="5"/>
      <c r="E21" s="5">
        <f t="shared" si="2"/>
        <v>88191</v>
      </c>
      <c r="F21" s="5">
        <v>88191</v>
      </c>
      <c r="G21" s="8"/>
      <c r="H21" s="8"/>
      <c r="I21" s="64"/>
      <c r="J21" s="103">
        <v>42731</v>
      </c>
    </row>
    <row r="22" spans="1:10" ht="42.75" customHeight="1">
      <c r="A22" s="6" t="s">
        <v>66</v>
      </c>
      <c r="B22" s="7"/>
      <c r="C22" s="10" t="s">
        <v>19</v>
      </c>
      <c r="D22" s="5"/>
      <c r="E22" s="5">
        <f t="shared" si="2"/>
        <v>234270</v>
      </c>
      <c r="F22" s="5">
        <v>234270</v>
      </c>
      <c r="G22" s="8"/>
      <c r="H22" s="8"/>
      <c r="I22" s="64"/>
      <c r="J22" s="103">
        <v>31328.5</v>
      </c>
    </row>
    <row r="23" spans="1:10" ht="20.25" customHeight="1">
      <c r="A23" s="6" t="s">
        <v>67</v>
      </c>
      <c r="B23" s="7"/>
      <c r="C23" s="11" t="s">
        <v>20</v>
      </c>
      <c r="D23" s="5"/>
      <c r="E23" s="5">
        <f t="shared" si="2"/>
        <v>282000</v>
      </c>
      <c r="F23" s="5">
        <v>282000</v>
      </c>
      <c r="G23" s="8"/>
      <c r="H23" s="8"/>
      <c r="I23" s="64"/>
      <c r="J23" s="103">
        <v>167084.25</v>
      </c>
    </row>
    <row r="24" spans="1:10" ht="18.75">
      <c r="A24" s="6" t="s">
        <v>68</v>
      </c>
      <c r="B24" s="7"/>
      <c r="C24" s="10" t="s">
        <v>31</v>
      </c>
      <c r="D24" s="5"/>
      <c r="E24" s="5">
        <f t="shared" si="2"/>
        <v>250000</v>
      </c>
      <c r="F24" s="5">
        <v>250000</v>
      </c>
      <c r="G24" s="8"/>
      <c r="H24" s="8"/>
      <c r="I24" s="64"/>
      <c r="J24" s="103">
        <v>0</v>
      </c>
    </row>
    <row r="25" spans="1:10" ht="37.5">
      <c r="A25" s="6" t="s">
        <v>69</v>
      </c>
      <c r="B25" s="7"/>
      <c r="C25" s="16" t="s">
        <v>33</v>
      </c>
      <c r="D25" s="5"/>
      <c r="E25" s="5">
        <f t="shared" si="2"/>
        <v>600000</v>
      </c>
      <c r="F25" s="5">
        <v>600000</v>
      </c>
      <c r="G25" s="8"/>
      <c r="H25" s="8"/>
      <c r="I25" s="64"/>
      <c r="J25" s="103">
        <f>68592+32228</f>
        <v>100820</v>
      </c>
    </row>
    <row r="26" spans="1:10" ht="56.25">
      <c r="A26" s="6" t="s">
        <v>70</v>
      </c>
      <c r="B26" s="7"/>
      <c r="C26" s="11" t="s">
        <v>43</v>
      </c>
      <c r="D26" s="5"/>
      <c r="E26" s="5">
        <f t="shared" si="2"/>
        <v>40000</v>
      </c>
      <c r="F26" s="5">
        <v>40000</v>
      </c>
      <c r="G26" s="8"/>
      <c r="H26" s="8"/>
      <c r="I26" s="64"/>
      <c r="J26" s="103">
        <v>40000</v>
      </c>
    </row>
    <row r="27" spans="1:10" ht="37.5">
      <c r="A27" s="6" t="s">
        <v>71</v>
      </c>
      <c r="B27" s="7"/>
      <c r="C27" s="18" t="s">
        <v>45</v>
      </c>
      <c r="D27" s="5"/>
      <c r="E27" s="5">
        <f t="shared" si="2"/>
        <v>70000</v>
      </c>
      <c r="F27" s="5">
        <v>70000</v>
      </c>
      <c r="G27" s="8"/>
      <c r="H27" s="8"/>
      <c r="I27" s="64"/>
      <c r="J27" s="103">
        <v>0</v>
      </c>
    </row>
    <row r="28" spans="1:10" ht="37.5">
      <c r="A28" s="6" t="s">
        <v>72</v>
      </c>
      <c r="B28" s="7"/>
      <c r="C28" s="10" t="s">
        <v>39</v>
      </c>
      <c r="D28" s="13"/>
      <c r="E28" s="14">
        <f>F28+H28</f>
        <v>292509.47</v>
      </c>
      <c r="F28" s="15"/>
      <c r="G28" s="8"/>
      <c r="H28" s="8">
        <v>292509.47</v>
      </c>
      <c r="I28" s="65">
        <v>292509.47</v>
      </c>
      <c r="J28" s="105">
        <v>292509.47</v>
      </c>
    </row>
    <row r="29" spans="1:10" ht="38.25" thickBot="1">
      <c r="A29" s="66" t="s">
        <v>73</v>
      </c>
      <c r="B29" s="46"/>
      <c r="C29" s="67" t="s">
        <v>40</v>
      </c>
      <c r="D29" s="68"/>
      <c r="E29" s="49">
        <f>H29</f>
        <v>474858.63</v>
      </c>
      <c r="F29" s="50"/>
      <c r="G29" s="51"/>
      <c r="H29" s="51">
        <v>474858.63</v>
      </c>
      <c r="I29" s="69">
        <v>474858.63</v>
      </c>
      <c r="J29" s="110">
        <v>0</v>
      </c>
    </row>
    <row r="30" spans="1:10" ht="38.25" thickBot="1">
      <c r="A30" s="35" t="s">
        <v>74</v>
      </c>
      <c r="B30" s="36"/>
      <c r="C30" s="37" t="s">
        <v>13</v>
      </c>
      <c r="D30" s="70"/>
      <c r="E30" s="60">
        <f>SUM(E31:E41)</f>
        <v>9026268.629999999</v>
      </c>
      <c r="F30" s="60">
        <f>SUM(F31:F40)</f>
        <v>0</v>
      </c>
      <c r="G30" s="60">
        <f>SUM(G31:G40)</f>
        <v>999500</v>
      </c>
      <c r="H30" s="60">
        <f>SUM(H31:H41)</f>
        <v>8026768.63</v>
      </c>
      <c r="I30" s="61">
        <f>SUM(I31:I40)</f>
        <v>0</v>
      </c>
      <c r="J30" s="107">
        <f>SUM(J31:J40)</f>
        <v>20016.18</v>
      </c>
    </row>
    <row r="31" spans="1:10" ht="37.5">
      <c r="A31" s="71" t="s">
        <v>49</v>
      </c>
      <c r="B31" s="72"/>
      <c r="C31" s="73" t="s">
        <v>15</v>
      </c>
      <c r="D31" s="74"/>
      <c r="E31" s="42">
        <v>54000</v>
      </c>
      <c r="F31" s="75"/>
      <c r="G31" s="76">
        <v>54000</v>
      </c>
      <c r="H31" s="77"/>
      <c r="I31" s="78"/>
      <c r="J31" s="126">
        <f>10259.58+5151+4605.6</f>
        <v>20016.18</v>
      </c>
    </row>
    <row r="32" spans="1:10" ht="79.5" customHeight="1">
      <c r="A32" s="6" t="s">
        <v>51</v>
      </c>
      <c r="B32" s="7"/>
      <c r="C32" s="18" t="s">
        <v>75</v>
      </c>
      <c r="D32" s="5"/>
      <c r="E32" s="8">
        <f>SUM(F32:I32)</f>
        <v>600000</v>
      </c>
      <c r="F32" s="5"/>
      <c r="G32" s="8">
        <f>600000</f>
        <v>600000</v>
      </c>
      <c r="H32" s="8"/>
      <c r="I32" s="57"/>
      <c r="J32" s="103">
        <v>0</v>
      </c>
    </row>
    <row r="33" spans="1:10" ht="26.25" customHeight="1">
      <c r="A33" s="6" t="s">
        <v>53</v>
      </c>
      <c r="B33" s="7"/>
      <c r="C33" s="79" t="s">
        <v>21</v>
      </c>
      <c r="D33" s="5"/>
      <c r="E33" s="8">
        <f>SUM(F33:I33)</f>
        <v>250000</v>
      </c>
      <c r="F33" s="5"/>
      <c r="G33" s="8">
        <v>250000</v>
      </c>
      <c r="H33" s="8"/>
      <c r="I33" s="57"/>
      <c r="J33" s="103">
        <v>0</v>
      </c>
    </row>
    <row r="34" spans="1:10" ht="37.5">
      <c r="A34" s="6" t="s">
        <v>55</v>
      </c>
      <c r="B34" s="7"/>
      <c r="C34" s="79" t="s">
        <v>22</v>
      </c>
      <c r="D34" s="5"/>
      <c r="E34" s="8">
        <f>SUM(F34:I34)</f>
        <v>95500</v>
      </c>
      <c r="F34" s="5"/>
      <c r="G34" s="8">
        <v>95500</v>
      </c>
      <c r="H34" s="8"/>
      <c r="I34" s="57"/>
      <c r="J34" s="103">
        <v>0</v>
      </c>
    </row>
    <row r="35" spans="1:10" ht="37.5">
      <c r="A35" s="6" t="s">
        <v>57</v>
      </c>
      <c r="B35" s="7"/>
      <c r="C35" s="18" t="s">
        <v>24</v>
      </c>
      <c r="D35" s="13"/>
      <c r="E35" s="14">
        <f>H35</f>
        <v>495875</v>
      </c>
      <c r="F35" s="15"/>
      <c r="G35" s="8"/>
      <c r="H35" s="8">
        <f>495875+I35</f>
        <v>495875</v>
      </c>
      <c r="I35" s="65"/>
      <c r="J35" s="105">
        <v>0</v>
      </c>
    </row>
    <row r="36" spans="1:10" ht="39.75" customHeight="1">
      <c r="A36" s="6" t="s">
        <v>59</v>
      </c>
      <c r="B36" s="7"/>
      <c r="C36" s="18" t="s">
        <v>25</v>
      </c>
      <c r="D36" s="13"/>
      <c r="E36" s="14">
        <f>F36+G36+H36</f>
        <v>1720000</v>
      </c>
      <c r="F36" s="15"/>
      <c r="G36" s="8"/>
      <c r="H36" s="8">
        <v>1720000</v>
      </c>
      <c r="I36" s="65"/>
      <c r="J36" s="105">
        <v>0</v>
      </c>
    </row>
    <row r="37" spans="1:10" ht="37.5">
      <c r="A37" s="6" t="s">
        <v>76</v>
      </c>
      <c r="B37" s="7"/>
      <c r="C37" s="18" t="s">
        <v>26</v>
      </c>
      <c r="D37" s="13"/>
      <c r="E37" s="14">
        <f>F37+G37+H37</f>
        <v>1580000</v>
      </c>
      <c r="F37" s="15"/>
      <c r="G37" s="8"/>
      <c r="H37" s="8">
        <v>1580000</v>
      </c>
      <c r="I37" s="65"/>
      <c r="J37" s="105">
        <v>0</v>
      </c>
    </row>
    <row r="38" spans="1:10" ht="55.5" customHeight="1">
      <c r="A38" s="80" t="s">
        <v>77</v>
      </c>
      <c r="B38" s="7"/>
      <c r="C38" s="18" t="s">
        <v>27</v>
      </c>
      <c r="D38" s="5"/>
      <c r="E38" s="14">
        <f>F38+G38+H38</f>
        <v>2440893.63</v>
      </c>
      <c r="F38" s="15"/>
      <c r="G38" s="8"/>
      <c r="H38" s="8">
        <f>2661910-200000-21016.37</f>
        <v>2440893.63</v>
      </c>
      <c r="I38" s="81"/>
      <c r="J38" s="103">
        <v>0</v>
      </c>
    </row>
    <row r="39" spans="1:10" ht="40.5" customHeight="1">
      <c r="A39" s="80" t="s">
        <v>78</v>
      </c>
      <c r="B39" s="7"/>
      <c r="C39" s="18" t="s">
        <v>28</v>
      </c>
      <c r="D39" s="13"/>
      <c r="E39" s="14">
        <f>H39</f>
        <v>745000</v>
      </c>
      <c r="F39" s="15"/>
      <c r="G39" s="8"/>
      <c r="H39" s="8">
        <v>745000</v>
      </c>
      <c r="I39" s="65"/>
      <c r="J39" s="105">
        <v>0</v>
      </c>
    </row>
    <row r="40" spans="1:10" ht="20.25" customHeight="1">
      <c r="A40" s="6"/>
      <c r="B40" s="7"/>
      <c r="C40" s="122" t="s">
        <v>105</v>
      </c>
      <c r="D40" s="5"/>
      <c r="E40" s="8"/>
      <c r="F40" s="123"/>
      <c r="G40" s="124"/>
      <c r="H40" s="124"/>
      <c r="I40" s="81"/>
      <c r="J40" s="103">
        <v>0</v>
      </c>
    </row>
    <row r="41" spans="1:10" ht="39.75" customHeight="1" thickBot="1">
      <c r="A41" s="6" t="s">
        <v>106</v>
      </c>
      <c r="B41" s="7"/>
      <c r="C41" s="11" t="s">
        <v>107</v>
      </c>
      <c r="D41" s="5"/>
      <c r="E41" s="8">
        <v>1045000</v>
      </c>
      <c r="F41" s="5"/>
      <c r="G41" s="8"/>
      <c r="H41" s="8">
        <v>1045000</v>
      </c>
      <c r="I41" s="133"/>
      <c r="J41" s="132">
        <v>0</v>
      </c>
    </row>
    <row r="42" spans="1:10" ht="19.5" hidden="1" thickBot="1">
      <c r="A42" s="66"/>
      <c r="B42" s="46"/>
      <c r="C42" s="82"/>
      <c r="D42" s="48"/>
      <c r="E42" s="51"/>
      <c r="F42" s="48"/>
      <c r="G42" s="51"/>
      <c r="H42" s="51"/>
      <c r="I42" s="83"/>
      <c r="J42" s="125"/>
    </row>
    <row r="43" spans="1:10" ht="19.5" thickBot="1">
      <c r="A43" s="84" t="s">
        <v>79</v>
      </c>
      <c r="B43" s="36"/>
      <c r="C43" s="54" t="s">
        <v>29</v>
      </c>
      <c r="D43" s="85"/>
      <c r="E43" s="86">
        <f aca="true" t="shared" si="3" ref="E43:J43">SUM(E44:E50)</f>
        <v>3272770.4</v>
      </c>
      <c r="F43" s="86">
        <f t="shared" si="3"/>
        <v>0</v>
      </c>
      <c r="G43" s="86">
        <f t="shared" si="3"/>
        <v>1445000</v>
      </c>
      <c r="H43" s="86">
        <f t="shared" si="3"/>
        <v>1827770.4</v>
      </c>
      <c r="I43" s="87">
        <f t="shared" si="3"/>
        <v>0</v>
      </c>
      <c r="J43" s="111">
        <f t="shared" si="3"/>
        <v>204792</v>
      </c>
    </row>
    <row r="44" spans="1:10" ht="18.75">
      <c r="A44" s="39" t="s">
        <v>80</v>
      </c>
      <c r="B44" s="40"/>
      <c r="C44" s="55" t="s">
        <v>81</v>
      </c>
      <c r="D44" s="42"/>
      <c r="E44" s="43">
        <f>SUM(F44:I44)</f>
        <v>300000</v>
      </c>
      <c r="F44" s="42"/>
      <c r="G44" s="43">
        <v>300000</v>
      </c>
      <c r="H44" s="43"/>
      <c r="I44" s="88"/>
      <c r="J44" s="106">
        <v>0</v>
      </c>
    </row>
    <row r="45" spans="1:10" ht="21.75" customHeight="1">
      <c r="A45" s="6" t="s">
        <v>82</v>
      </c>
      <c r="B45" s="7"/>
      <c r="C45" s="18" t="s">
        <v>35</v>
      </c>
      <c r="D45" s="5"/>
      <c r="E45" s="8">
        <f>SUM(F45:I45)</f>
        <v>100000</v>
      </c>
      <c r="F45" s="5"/>
      <c r="G45" s="8">
        <v>100000</v>
      </c>
      <c r="H45" s="8"/>
      <c r="I45" s="57"/>
      <c r="J45" s="103">
        <v>0</v>
      </c>
    </row>
    <row r="46" spans="1:10" ht="37.5" customHeight="1">
      <c r="A46" s="6" t="s">
        <v>83</v>
      </c>
      <c r="B46" s="7"/>
      <c r="C46" s="89" t="s">
        <v>37</v>
      </c>
      <c r="D46" s="5"/>
      <c r="E46" s="8">
        <f>SUM(F46:I46)</f>
        <v>955000</v>
      </c>
      <c r="F46" s="28"/>
      <c r="G46" s="12">
        <v>955000</v>
      </c>
      <c r="H46" s="8"/>
      <c r="I46" s="58"/>
      <c r="J46" s="103">
        <v>0</v>
      </c>
    </row>
    <row r="47" spans="1:10" ht="18.75" customHeight="1">
      <c r="A47" s="6" t="s">
        <v>84</v>
      </c>
      <c r="B47" s="7"/>
      <c r="C47" s="18" t="s">
        <v>38</v>
      </c>
      <c r="D47" s="5"/>
      <c r="E47" s="8">
        <f>SUM(F47:I47)</f>
        <v>90000</v>
      </c>
      <c r="F47" s="5"/>
      <c r="G47" s="8">
        <v>90000</v>
      </c>
      <c r="H47" s="8"/>
      <c r="I47" s="57"/>
      <c r="J47" s="103">
        <v>0</v>
      </c>
    </row>
    <row r="48" spans="1:10" ht="37.5">
      <c r="A48" s="6" t="s">
        <v>85</v>
      </c>
      <c r="B48" s="7"/>
      <c r="C48" s="18" t="s">
        <v>86</v>
      </c>
      <c r="D48" s="13"/>
      <c r="E48" s="14">
        <f>F48+H48</f>
        <v>247770.40000000002</v>
      </c>
      <c r="F48" s="15"/>
      <c r="G48" s="8"/>
      <c r="H48" s="8">
        <f>470279.87-292509.47+70000</f>
        <v>247770.40000000002</v>
      </c>
      <c r="I48" s="65"/>
      <c r="J48" s="105">
        <f>114852.65+89939.35</f>
        <v>204792</v>
      </c>
    </row>
    <row r="49" spans="1:10" ht="37.5">
      <c r="A49" s="6" t="s">
        <v>87</v>
      </c>
      <c r="B49" s="7"/>
      <c r="C49" s="18" t="s">
        <v>88</v>
      </c>
      <c r="D49" s="13"/>
      <c r="E49" s="14">
        <f>1200000-70000</f>
        <v>1130000</v>
      </c>
      <c r="F49" s="15"/>
      <c r="G49" s="8"/>
      <c r="H49" s="8">
        <f>1200000-70000</f>
        <v>1130000</v>
      </c>
      <c r="I49" s="65"/>
      <c r="J49" s="105">
        <v>0</v>
      </c>
    </row>
    <row r="50" spans="1:10" ht="39" customHeight="1" thickBot="1">
      <c r="A50" s="66" t="s">
        <v>89</v>
      </c>
      <c r="B50" s="46"/>
      <c r="C50" s="90" t="s">
        <v>41</v>
      </c>
      <c r="D50" s="68"/>
      <c r="E50" s="49">
        <v>450000</v>
      </c>
      <c r="F50" s="50"/>
      <c r="G50" s="51"/>
      <c r="H50" s="51">
        <v>450000</v>
      </c>
      <c r="I50" s="69"/>
      <c r="J50" s="110">
        <v>0</v>
      </c>
    </row>
    <row r="51" spans="1:10" ht="38.25" thickBot="1">
      <c r="A51" s="84" t="s">
        <v>90</v>
      </c>
      <c r="B51" s="36"/>
      <c r="C51" s="91" t="s">
        <v>91</v>
      </c>
      <c r="D51" s="85"/>
      <c r="E51" s="86">
        <f>SUM(E52:E53)</f>
        <v>100000</v>
      </c>
      <c r="F51" s="86">
        <f>SUM(F52:F52)</f>
        <v>0</v>
      </c>
      <c r="G51" s="86">
        <f>SUM(G52:G53)</f>
        <v>100000</v>
      </c>
      <c r="H51" s="86">
        <f>SUM(H52:H53)</f>
        <v>0</v>
      </c>
      <c r="I51" s="87">
        <f>SUM(I52:I52)</f>
        <v>0</v>
      </c>
      <c r="J51" s="111">
        <f>SUM(J52:J53)</f>
        <v>0</v>
      </c>
    </row>
    <row r="52" spans="1:10" ht="37.5" customHeight="1">
      <c r="A52" s="39" t="s">
        <v>92</v>
      </c>
      <c r="B52" s="40"/>
      <c r="C52" s="92" t="s">
        <v>93</v>
      </c>
      <c r="D52" s="42"/>
      <c r="E52" s="43">
        <f>SUM(F52:G52)</f>
        <v>40000</v>
      </c>
      <c r="F52" s="42"/>
      <c r="G52" s="43">
        <v>40000</v>
      </c>
      <c r="H52" s="43"/>
      <c r="I52" s="88"/>
      <c r="J52" s="106">
        <v>0</v>
      </c>
    </row>
    <row r="53" spans="1:10" ht="19.5" thickBot="1">
      <c r="A53" s="66" t="s">
        <v>94</v>
      </c>
      <c r="B53" s="46"/>
      <c r="C53" s="90" t="s">
        <v>47</v>
      </c>
      <c r="D53" s="48"/>
      <c r="E53" s="51">
        <v>60000</v>
      </c>
      <c r="F53" s="48"/>
      <c r="G53" s="51">
        <v>60000</v>
      </c>
      <c r="H53" s="51"/>
      <c r="I53" s="83"/>
      <c r="J53" s="108">
        <v>0</v>
      </c>
    </row>
    <row r="54" spans="1:10" ht="19.5" thickBot="1">
      <c r="A54" s="93" t="s">
        <v>95</v>
      </c>
      <c r="B54" s="94"/>
      <c r="C54" s="54" t="s">
        <v>48</v>
      </c>
      <c r="D54" s="85"/>
      <c r="E54" s="86">
        <f>SUM(E55:E61)</f>
        <v>1278376.9100000001</v>
      </c>
      <c r="F54" s="86">
        <f>SUM(F55:F60)</f>
        <v>0</v>
      </c>
      <c r="G54" s="86">
        <f>SUM(G55:G60)</f>
        <v>94204.44</v>
      </c>
      <c r="H54" s="86">
        <f>SUM(H55:H61)</f>
        <v>1184172.47</v>
      </c>
      <c r="I54" s="87">
        <f>SUM(I55:I60)</f>
        <v>0</v>
      </c>
      <c r="J54" s="111">
        <f>SUM(J55:J60)</f>
        <v>225141.37</v>
      </c>
    </row>
    <row r="55" spans="1:10" ht="75">
      <c r="A55" s="39" t="s">
        <v>96</v>
      </c>
      <c r="B55" s="40"/>
      <c r="C55" s="55" t="s">
        <v>50</v>
      </c>
      <c r="D55" s="42"/>
      <c r="E55" s="42">
        <f>F55+G55</f>
        <v>24.44</v>
      </c>
      <c r="F55" s="42"/>
      <c r="G55" s="43">
        <v>24.44</v>
      </c>
      <c r="H55" s="43"/>
      <c r="I55" s="88"/>
      <c r="J55" s="112">
        <v>0</v>
      </c>
    </row>
    <row r="56" spans="1:10" ht="18.75" hidden="1">
      <c r="A56" s="6"/>
      <c r="B56" s="7"/>
      <c r="C56" s="18"/>
      <c r="D56" s="5"/>
      <c r="E56" s="5"/>
      <c r="F56" s="5"/>
      <c r="G56" s="8"/>
      <c r="H56" s="8"/>
      <c r="I56" s="57"/>
      <c r="J56" s="103"/>
    </row>
    <row r="57" spans="1:10" ht="18.75">
      <c r="A57" s="6" t="s">
        <v>97</v>
      </c>
      <c r="B57" s="7"/>
      <c r="C57" s="18" t="s">
        <v>54</v>
      </c>
      <c r="D57" s="5"/>
      <c r="E57" s="5">
        <v>94180</v>
      </c>
      <c r="F57" s="5"/>
      <c r="G57" s="8">
        <f>E57</f>
        <v>94180</v>
      </c>
      <c r="H57" s="8"/>
      <c r="I57" s="57"/>
      <c r="J57" s="103">
        <v>0</v>
      </c>
    </row>
    <row r="58" spans="1:10" ht="38.25" customHeight="1">
      <c r="A58" s="6" t="s">
        <v>98</v>
      </c>
      <c r="B58" s="7"/>
      <c r="C58" s="10" t="s">
        <v>56</v>
      </c>
      <c r="D58" s="13"/>
      <c r="E58" s="14">
        <f>H58</f>
        <v>375141.37</v>
      </c>
      <c r="F58" s="14"/>
      <c r="G58" s="8"/>
      <c r="H58" s="8">
        <f>150000+225141.37+225141.37-225141.37</f>
        <v>375141.37</v>
      </c>
      <c r="I58" s="59"/>
      <c r="J58" s="104">
        <v>225141.37</v>
      </c>
    </row>
    <row r="59" spans="1:10" ht="23.25" customHeight="1">
      <c r="A59" s="66" t="s">
        <v>99</v>
      </c>
      <c r="B59" s="46"/>
      <c r="C59" s="47" t="s">
        <v>58</v>
      </c>
      <c r="D59" s="68"/>
      <c r="E59" s="49">
        <f>H59</f>
        <v>200000</v>
      </c>
      <c r="F59" s="49"/>
      <c r="G59" s="51"/>
      <c r="H59" s="51">
        <v>200000</v>
      </c>
      <c r="I59" s="95"/>
      <c r="J59" s="109">
        <v>0</v>
      </c>
    </row>
    <row r="60" spans="1:10" ht="23.25" customHeight="1">
      <c r="A60" s="6" t="s">
        <v>108</v>
      </c>
      <c r="B60" s="7"/>
      <c r="C60" s="10" t="s">
        <v>109</v>
      </c>
      <c r="D60" s="13"/>
      <c r="E60" s="14">
        <f>H60</f>
        <v>295000</v>
      </c>
      <c r="F60" s="14"/>
      <c r="G60" s="8"/>
      <c r="H60" s="8">
        <v>295000</v>
      </c>
      <c r="I60" s="59"/>
      <c r="J60" s="104">
        <v>0</v>
      </c>
    </row>
    <row r="61" spans="1:10" ht="38.25" thickBot="1">
      <c r="A61" s="66" t="s">
        <v>110</v>
      </c>
      <c r="B61" s="46"/>
      <c r="C61" s="47" t="s">
        <v>111</v>
      </c>
      <c r="D61" s="68"/>
      <c r="E61" s="49">
        <f>H61</f>
        <v>314031.1</v>
      </c>
      <c r="F61" s="49"/>
      <c r="G61" s="51"/>
      <c r="H61" s="51">
        <v>314031.1</v>
      </c>
      <c r="I61" s="134"/>
      <c r="J61" s="132">
        <v>0</v>
      </c>
    </row>
    <row r="62" spans="1:10" ht="26.25" customHeight="1" thickBot="1">
      <c r="A62" s="96"/>
      <c r="B62" s="36"/>
      <c r="C62" s="97" t="s">
        <v>60</v>
      </c>
      <c r="D62" s="98"/>
      <c r="E62" s="99">
        <f>E8+E11+E18+E30+E43+E51+E54</f>
        <v>21177415.939999998</v>
      </c>
      <c r="F62" s="99">
        <f>F11+F18+F30+F43+F51+F54</f>
        <v>5123136.16</v>
      </c>
      <c r="G62" s="99">
        <f>G30+G43+G51+G54</f>
        <v>2638704.44</v>
      </c>
      <c r="H62" s="99">
        <f>H8+H11+H18+H30+H43+H51+H54</f>
        <v>13415575.34</v>
      </c>
      <c r="I62" s="128">
        <f>I8+I11+I18+I30+I43+I51+I54</f>
        <v>2376863.84</v>
      </c>
      <c r="J62" s="127">
        <f>J8+J11+J18+J30+J43+J51+J54</f>
        <v>3392832.87</v>
      </c>
    </row>
    <row r="63" spans="1:10" ht="18.75" customHeight="1">
      <c r="A63" s="148"/>
      <c r="B63" s="100"/>
      <c r="C63" s="20"/>
      <c r="D63" s="21"/>
      <c r="E63" s="22"/>
      <c r="F63" s="22"/>
      <c r="G63" s="22"/>
      <c r="H63" s="22"/>
      <c r="I63" s="22"/>
      <c r="J63" s="22"/>
    </row>
    <row r="64" spans="1:10" ht="41.25" customHeight="1">
      <c r="A64" s="148"/>
      <c r="B64" s="19"/>
      <c r="C64" s="23"/>
      <c r="D64" s="23"/>
      <c r="E64" s="23"/>
      <c r="F64" s="23"/>
      <c r="G64" s="23"/>
      <c r="H64" s="23"/>
      <c r="I64" s="23"/>
      <c r="J64" s="23"/>
    </row>
    <row r="65" spans="1:10" ht="44.25" customHeight="1">
      <c r="A65" s="145"/>
      <c r="B65" s="145"/>
      <c r="C65" s="145"/>
      <c r="D65" s="23"/>
      <c r="E65" s="23"/>
      <c r="F65" s="23"/>
      <c r="G65" s="24"/>
      <c r="H65" s="23"/>
      <c r="I65" s="23"/>
      <c r="J65" s="24"/>
    </row>
    <row r="66" spans="1:10" ht="20.25">
      <c r="A66" s="17"/>
      <c r="B66" s="17"/>
      <c r="C66" s="144"/>
      <c r="D66" s="144"/>
      <c r="E66" s="144"/>
      <c r="F66" s="144"/>
      <c r="G66" s="144"/>
      <c r="H66" s="144"/>
      <c r="I66" s="144"/>
      <c r="J66" s="31"/>
    </row>
    <row r="67" spans="3:10" ht="3.75" customHeight="1">
      <c r="C67" s="144"/>
      <c r="D67" s="144"/>
      <c r="E67" s="144"/>
      <c r="F67" s="144"/>
      <c r="G67" s="144"/>
      <c r="H67" s="144"/>
      <c r="I67" s="144"/>
      <c r="J67" s="31"/>
    </row>
    <row r="68" spans="7:10" ht="18.75">
      <c r="G68" s="26"/>
      <c r="H68" s="17"/>
      <c r="I68" s="17"/>
      <c r="J68" s="17"/>
    </row>
    <row r="69" spans="7:10" ht="18.75">
      <c r="G69" s="26"/>
      <c r="H69" s="17"/>
      <c r="I69" s="17"/>
      <c r="J69" s="17"/>
    </row>
    <row r="70" ht="12.75">
      <c r="F70" s="27"/>
    </row>
    <row r="71" ht="12.75">
      <c r="G71" s="27"/>
    </row>
  </sheetData>
  <sheetProtection/>
  <mergeCells count="15">
    <mergeCell ref="A1:I1"/>
    <mergeCell ref="C66:I67"/>
    <mergeCell ref="A65:C65"/>
    <mergeCell ref="E3:E6"/>
    <mergeCell ref="F3:F6"/>
    <mergeCell ref="G3:I4"/>
    <mergeCell ref="G5:G6"/>
    <mergeCell ref="H5:H6"/>
    <mergeCell ref="A63:A64"/>
    <mergeCell ref="A2:I2"/>
    <mergeCell ref="J3:J6"/>
    <mergeCell ref="A3:A6"/>
    <mergeCell ref="B3:B4"/>
    <mergeCell ref="C3:C6"/>
    <mergeCell ref="D3:D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dcterms:created xsi:type="dcterms:W3CDTF">1996-10-08T23:32:33Z</dcterms:created>
  <dcterms:modified xsi:type="dcterms:W3CDTF">2015-06-30T08:36:05Z</dcterms:modified>
  <cp:category/>
  <cp:version/>
  <cp:contentType/>
  <cp:contentStatus/>
</cp:coreProperties>
</file>